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pasov\Desktop\30.06\топло\"/>
    </mc:Choice>
  </mc:AlternateContent>
  <bookViews>
    <workbookView xWindow="480" yWindow="105" windowWidth="22995" windowHeight="9285" activeTab="3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62913"/>
</workbook>
</file>

<file path=xl/calcChain.xml><?xml version="1.0" encoding="utf-8"?>
<calcChain xmlns="http://schemas.openxmlformats.org/spreadsheetml/2006/main">
  <c r="I14" i="4" l="1"/>
  <c r="I13" i="4" l="1"/>
  <c r="I23" i="4" l="1"/>
  <c r="I22" i="4"/>
  <c r="I21" i="4"/>
  <c r="I20" i="4"/>
  <c r="I19" i="4"/>
  <c r="I18" i="4"/>
  <c r="I17" i="4"/>
  <c r="I16" i="4"/>
  <c r="I24" i="4" s="1"/>
  <c r="I15" i="4"/>
  <c r="L15" i="2" l="1"/>
  <c r="L16" i="2"/>
  <c r="L17" i="2"/>
  <c r="L18" i="2"/>
  <c r="L19" i="2"/>
  <c r="L20" i="2"/>
  <c r="L21" i="2"/>
  <c r="L22" i="2"/>
  <c r="L23" i="2"/>
  <c r="L24" i="2"/>
  <c r="L14" i="2"/>
  <c r="L25" i="2" s="1"/>
  <c r="K25" i="2"/>
  <c r="I24" i="2" l="1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I25" i="2" l="1"/>
  <c r="J14" i="2"/>
  <c r="J25" i="2" s="1"/>
</calcChain>
</file>

<file path=xl/sharedStrings.xml><?xml version="1.0" encoding="utf-8"?>
<sst xmlns="http://schemas.openxmlformats.org/spreadsheetml/2006/main" count="92" uniqueCount="39">
  <si>
    <t>Компенсации на топлофикационните дружества</t>
  </si>
  <si>
    <t>№</t>
  </si>
  <si>
    <t>Дружество</t>
  </si>
  <si>
    <t>"Топлофикация София" EАД</t>
  </si>
  <si>
    <t>"ЕВН България Топлофикация" ЕАД</t>
  </si>
  <si>
    <t>"Веолия Енерджи Варна" ЕАД</t>
  </si>
  <si>
    <t>"Топлофикация Русе" АД</t>
  </si>
  <si>
    <t>за възстановяване от природен газ, хил.лв</t>
  </si>
  <si>
    <t>общо                         хил. лв.</t>
  </si>
  <si>
    <t>цена на топл. енергия лв./МВтч</t>
  </si>
  <si>
    <t>преференциална цена на ел. енергия лв./МВтч</t>
  </si>
  <si>
    <t>премия по чл.33а от ЗЕ лв./МВтч</t>
  </si>
  <si>
    <t>Цени на топлофикационните дружества</t>
  </si>
  <si>
    <t xml:space="preserve"> природен газ, хил.лв</t>
  </si>
  <si>
    <t xml:space="preserve"> емисии СО2, хил. лв.</t>
  </si>
  <si>
    <t>"Топлофикация-Плевен" АД</t>
  </si>
  <si>
    <t>"Топлофикация-Бургас" АД</t>
  </si>
  <si>
    <t>"Топлофикация-Враца" ЕАД</t>
  </si>
  <si>
    <t>"Топлофикация-ВТ" АД</t>
  </si>
  <si>
    <t>"Топлофикация-Разград" АД</t>
  </si>
  <si>
    <t>"Топлофикация-Перник" АД</t>
  </si>
  <si>
    <t>"Топлофикация-Сливен" ЕАД</t>
  </si>
  <si>
    <t>"Топлофикация-Габрово" ЕАД</t>
  </si>
  <si>
    <t>РЕШЕНИЕ № Ц-12 ОТ 30.06.2023 г. на КЕВР</t>
  </si>
  <si>
    <t>изходни параметри при ценообразуването:</t>
  </si>
  <si>
    <t>1. прогнозна пазарна цена на електрическата енергия - 240,98 лв./МВтч</t>
  </si>
  <si>
    <t>2. прогнозна цена на природния газ - 88,12 лв./МВтч</t>
  </si>
  <si>
    <t>3. прогнозна средна цена на квоти емисии СО2 - 88,00 Евро/т</t>
  </si>
  <si>
    <t>разходи за ФСЕС- хил. лв.</t>
  </si>
  <si>
    <t>количество ВЕКП-МВтч</t>
  </si>
  <si>
    <t>остатък ВЕКП към 29.02.2024 г.-МВтч</t>
  </si>
  <si>
    <t>осткатък разходи за ФСЕС-хил. лв.</t>
  </si>
  <si>
    <t>3. прогнозна средна цена на квоти емисии СО2 - 70,00 Евро/т</t>
  </si>
  <si>
    <t>2. прогнозна цена на природния газ - 63,56 лв./МВтч</t>
  </si>
  <si>
    <t>изменение на цената на топлинната енергия, %</t>
  </si>
  <si>
    <t>Проект на цени на топлофикационните дружества</t>
  </si>
  <si>
    <t>средно изменение за сектор "Топлоенергетика"</t>
  </si>
  <si>
    <t>1. прогнозна пазарна цена на електрическата енергия - 177,70 лв./МВтч</t>
  </si>
  <si>
    <t>РЕШЕНИЕ № Ц-... ОТ 30.06.2024 г. на КЕВР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</si>
</sst>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2">
    <xf numFmtId="0" fontId="0" fillId="0" borderId="0" xfId="0"/>
    <xf numFmtId="3" fontId="4" fillId="0" borderId="1" xfId="1" applyNumberFormat="1" applyFont="1" applyBorder="1" applyAlignment="1">
      <alignment horizontal="right"/>
    </xf>
    <xf numFmtId="3" fontId="4" fillId="0" borderId="1" xfId="2" applyNumberFormat="1" applyFont="1" applyBorder="1" applyAlignment="1">
      <alignment horizontal="right"/>
    </xf>
    <xf numFmtId="0" fontId="4" fillId="0" borderId="1" xfId="1" applyFont="1" applyBorder="1" applyAlignment="1">
      <alignment horizontal="center"/>
    </xf>
    <xf numFmtId="0" fontId="4" fillId="2" borderId="1" xfId="3" applyFont="1" applyFill="1" applyBorder="1" applyAlignment="1">
      <alignment horizontal="left"/>
    </xf>
    <xf numFmtId="4" fontId="4" fillId="0" borderId="1" xfId="2" applyNumberFormat="1" applyFont="1" applyBorder="1" applyAlignment="1">
      <alignment horizontal="right"/>
    </xf>
    <xf numFmtId="0" fontId="4" fillId="0" borderId="0" xfId="1" applyFont="1" applyBorder="1" applyAlignment="1"/>
    <xf numFmtId="3" fontId="4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4" xfId="0" applyFont="1" applyBorder="1" applyAlignment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0" fontId="4" fillId="0" borderId="22" xfId="1" applyFont="1" applyBorder="1" applyAlignment="1">
      <alignment horizontal="center"/>
    </xf>
    <xf numFmtId="4" fontId="4" fillId="0" borderId="26" xfId="2" applyNumberFormat="1" applyFont="1" applyBorder="1" applyAlignment="1">
      <alignment horizontal="right"/>
    </xf>
    <xf numFmtId="0" fontId="4" fillId="0" borderId="27" xfId="1" applyFont="1" applyBorder="1" applyAlignment="1">
      <alignment horizontal="center"/>
    </xf>
    <xf numFmtId="0" fontId="4" fillId="2" borderId="28" xfId="3" applyFont="1" applyFill="1" applyBorder="1" applyAlignment="1">
      <alignment horizontal="left"/>
    </xf>
    <xf numFmtId="4" fontId="4" fillId="0" borderId="28" xfId="2" applyNumberFormat="1" applyFont="1" applyBorder="1" applyAlignment="1">
      <alignment horizontal="right"/>
    </xf>
    <xf numFmtId="4" fontId="4" fillId="0" borderId="29" xfId="2" applyNumberFormat="1" applyFont="1" applyBorder="1" applyAlignment="1">
      <alignment horizontal="right"/>
    </xf>
    <xf numFmtId="0" fontId="5" fillId="3" borderId="11" xfId="0" applyFont="1" applyFill="1" applyBorder="1" applyAlignment="1"/>
    <xf numFmtId="0" fontId="8" fillId="3" borderId="12" xfId="0" applyFont="1" applyFill="1" applyBorder="1"/>
    <xf numFmtId="0" fontId="8" fillId="3" borderId="13" xfId="0" applyFont="1" applyFill="1" applyBorder="1"/>
    <xf numFmtId="0" fontId="8" fillId="3" borderId="14" xfId="0" applyFont="1" applyFill="1" applyBorder="1"/>
    <xf numFmtId="0" fontId="8" fillId="3" borderId="0" xfId="0" applyFont="1" applyFill="1" applyBorder="1"/>
    <xf numFmtId="0" fontId="8" fillId="3" borderId="15" xfId="0" applyFont="1" applyFill="1" applyBorder="1"/>
    <xf numFmtId="0" fontId="6" fillId="3" borderId="14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8" fillId="3" borderId="16" xfId="0" applyFont="1" applyFill="1" applyBorder="1"/>
    <xf numFmtId="0" fontId="8" fillId="3" borderId="17" xfId="0" applyFont="1" applyFill="1" applyBorder="1"/>
    <xf numFmtId="0" fontId="8" fillId="3" borderId="18" xfId="0" applyFont="1" applyFill="1" applyBorder="1"/>
    <xf numFmtId="0" fontId="8" fillId="3" borderId="0" xfId="0" applyFont="1" applyFill="1"/>
    <xf numFmtId="4" fontId="4" fillId="3" borderId="22" xfId="2" applyNumberFormat="1" applyFont="1" applyFill="1" applyBorder="1" applyAlignment="1">
      <alignment horizontal="right"/>
    </xf>
    <xf numFmtId="4" fontId="4" fillId="3" borderId="1" xfId="2" applyNumberFormat="1" applyFont="1" applyFill="1" applyBorder="1" applyAlignment="1">
      <alignment horizontal="right"/>
    </xf>
    <xf numFmtId="10" fontId="8" fillId="3" borderId="26" xfId="6" applyNumberFormat="1" applyFont="1" applyFill="1" applyBorder="1"/>
    <xf numFmtId="4" fontId="4" fillId="3" borderId="30" xfId="2" applyNumberFormat="1" applyFont="1" applyFill="1" applyBorder="1" applyAlignment="1">
      <alignment horizontal="right"/>
    </xf>
    <xf numFmtId="4" fontId="4" fillId="3" borderId="2" xfId="2" applyNumberFormat="1" applyFont="1" applyFill="1" applyBorder="1" applyAlignment="1">
      <alignment horizontal="right"/>
    </xf>
    <xf numFmtId="10" fontId="8" fillId="3" borderId="23" xfId="6" applyNumberFormat="1" applyFont="1" applyFill="1" applyBorder="1"/>
    <xf numFmtId="10" fontId="9" fillId="3" borderId="35" xfId="0" applyNumberFormat="1" applyFont="1" applyFill="1" applyBorder="1"/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distributed"/>
    </xf>
    <xf numFmtId="2" fontId="4" fillId="0" borderId="6" xfId="1" applyNumberFormat="1" applyFont="1" applyBorder="1" applyAlignment="1">
      <alignment horizontal="center" vertical="distributed"/>
    </xf>
    <xf numFmtId="2" fontId="4" fillId="0" borderId="1" xfId="1" applyNumberFormat="1" applyFont="1" applyBorder="1" applyAlignment="1">
      <alignment horizontal="center" vertical="distributed"/>
    </xf>
    <xf numFmtId="2" fontId="4" fillId="0" borderId="1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9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0" fontId="4" fillId="0" borderId="10" xfId="1" applyNumberFormat="1" applyFont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23" xfId="1" applyFont="1" applyFill="1" applyBorder="1" applyAlignment="1">
      <alignment horizontal="center" vertical="center" wrapText="1"/>
    </xf>
    <xf numFmtId="0" fontId="4" fillId="3" borderId="24" xfId="1" applyFont="1" applyFill="1" applyBorder="1" applyAlignment="1">
      <alignment horizontal="center" vertical="center" wrapText="1"/>
    </xf>
    <xf numFmtId="0" fontId="4" fillId="3" borderId="25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/>
    </xf>
    <xf numFmtId="0" fontId="4" fillId="3" borderId="20" xfId="1" applyFont="1" applyFill="1" applyBorder="1" applyAlignment="1">
      <alignment horizontal="center"/>
    </xf>
    <xf numFmtId="0" fontId="4" fillId="3" borderId="21" xfId="1" applyFont="1" applyFill="1" applyBorder="1" applyAlignment="1">
      <alignment horizontal="center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/>
    </xf>
    <xf numFmtId="0" fontId="4" fillId="0" borderId="20" xfId="1" applyFont="1" applyBorder="1" applyAlignment="1">
      <alignment horizontal="center"/>
    </xf>
    <xf numFmtId="0" fontId="4" fillId="0" borderId="21" xfId="1" applyFont="1" applyBorder="1" applyAlignment="1">
      <alignment horizontal="center"/>
    </xf>
    <xf numFmtId="0" fontId="4" fillId="3" borderId="30" xfId="1" applyFont="1" applyFill="1" applyBorder="1" applyAlignment="1">
      <alignment horizontal="center" vertical="center" wrapText="1"/>
    </xf>
    <xf numFmtId="0" fontId="4" fillId="3" borderId="31" xfId="1" applyFont="1" applyFill="1" applyBorder="1" applyAlignment="1">
      <alignment horizontal="center" vertical="center" wrapText="1"/>
    </xf>
    <xf numFmtId="0" fontId="4" fillId="3" borderId="32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</cellXfs>
  <cellStyles count="7">
    <cellStyle name="Comma 2" xfId="5"/>
    <cellStyle name="Normal" xfId="0" builtinId="0"/>
    <cellStyle name="Normal 2" xfId="4"/>
    <cellStyle name="Normal 3" xfId="1"/>
    <cellStyle name="Normal_Sheet1" xfId="3"/>
    <cellStyle name="Percent" xfId="6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1.%20&#1058;&#1060;%20&#1057;&#1086;&#1092;&#1080;&#1103;%20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11.%20&#1058;&#1060;%20&#1055;&#1077;&#1088;&#1085;&#1080;&#1082;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12.&#1058;&#1060;%20&#1057;&#1083;&#1080;&#1074;&#1077;&#1085;%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2.%20&#1058;&#1060;%20&#1045;&#1042;&#1053;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3.&#1058;&#1060;%20&#1055;&#1083;&#1077;&#1074;&#1077;&#1085;%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4.%20&#1058;&#1060;%20&#1041;&#1091;&#1088;&#1075;&#1072;&#1089;%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5.%20&#1058;&#1060;%20&#1042;&#1077;&#1086;&#1083;&#1080;&#1103;%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6.%20&#1058;&#1060;%20&#1042;&#1088;&#1072;&#1094;&#1072;%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7.%20&#1058;&#1060;%20&#1042;&#1058;%20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8.%20&#1058;&#1060;%20&#1056;&#1072;&#1079;&#1075;&#1088;&#1072;&#1076;%20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pasov/Desktop/&#1062;&#1077;&#1085;&#1080;/&#1062;&#1045;&#1053;&#1048;%202023-2024-6.04.2023%20&#1075;/&#1055;&#1051;&#1040;&#1052;&#1045;&#1053;/000_Ceni_01_07_2023_17.05.&#1050;&#1086;&#1088;&#1077;&#1082;&#1094;&#1080;&#1080;/10.%20&#1058;&#1060;%20&#1056;&#1091;&#1089;&#1077;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-2022"/>
      <sheetName val="Спецификация 2023-2024"/>
      <sheetName val="Корекции"/>
      <sheetName val="Корекции прогноза 21-22"/>
      <sheetName val="Корекция отчет 21-22"/>
    </sheetNames>
    <sheetDataSet>
      <sheetData sheetId="0"/>
      <sheetData sheetId="1"/>
      <sheetData sheetId="2"/>
      <sheetData sheetId="3"/>
      <sheetData sheetId="4">
        <row r="65">
          <cell r="F65">
            <v>757993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и отчет 21-22"/>
      <sheetName val="Коеркции прогноза 21-22"/>
    </sheetNames>
    <sheetDataSet>
      <sheetData sheetId="0"/>
      <sheetData sheetId="1"/>
      <sheetData sheetId="2"/>
      <sheetData sheetId="3"/>
      <sheetData sheetId="4">
        <row r="65">
          <cell r="F65">
            <v>232936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</sheetNames>
    <sheetDataSet>
      <sheetData sheetId="0"/>
      <sheetData sheetId="1"/>
      <sheetData sheetId="2"/>
      <sheetData sheetId="3"/>
      <sheetData sheetId="4">
        <row r="65">
          <cell r="F65">
            <v>132750.85439999998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и отчет 21-22"/>
      <sheetName val="Корекции прогноза 21-22"/>
    </sheetNames>
    <sheetDataSet>
      <sheetData sheetId="0"/>
      <sheetData sheetId="1"/>
      <sheetData sheetId="2"/>
      <sheetData sheetId="3"/>
      <sheetData sheetId="4">
        <row r="65">
          <cell r="F65">
            <v>269733.87613546173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я прогноза 21-22"/>
      <sheetName val="Корекция отчет 21-22"/>
    </sheetNames>
    <sheetDataSet>
      <sheetData sheetId="0"/>
      <sheetData sheetId="1"/>
      <sheetData sheetId="2"/>
      <sheetData sheetId="3"/>
      <sheetData sheetId="4">
        <row r="65">
          <cell r="F65">
            <v>292500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я прогноза 21-22"/>
      <sheetName val="корекция отчет 21-22"/>
    </sheetNames>
    <sheetDataSet>
      <sheetData sheetId="0"/>
      <sheetData sheetId="1"/>
      <sheetData sheetId="2"/>
      <sheetData sheetId="3"/>
      <sheetData sheetId="4">
        <row r="65">
          <cell r="F65">
            <v>102632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 2022"/>
      <sheetName val="Спецификация 23 24"/>
      <sheetName val="Корекции"/>
      <sheetName val="Корекция прогноза 2021-2022"/>
      <sheetName val="Корекция отчет 2021-2022"/>
    </sheetNames>
    <sheetDataSet>
      <sheetData sheetId="0"/>
      <sheetData sheetId="1"/>
      <sheetData sheetId="2"/>
      <sheetData sheetId="3"/>
      <sheetData sheetId="4">
        <row r="65">
          <cell r="F65">
            <v>65038.357595022004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и прогноза 21-22"/>
      <sheetName val="корекции отчет 21-22"/>
    </sheetNames>
    <sheetDataSet>
      <sheetData sheetId="0"/>
      <sheetData sheetId="1"/>
      <sheetData sheetId="2"/>
      <sheetData sheetId="3"/>
      <sheetData sheetId="4">
        <row r="65">
          <cell r="F65">
            <v>55610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я прогноза 21-22"/>
      <sheetName val="Корекция отчет 21-22"/>
    </sheetNames>
    <sheetDataSet>
      <sheetData sheetId="0"/>
      <sheetData sheetId="1"/>
      <sheetData sheetId="2"/>
      <sheetData sheetId="3"/>
      <sheetData sheetId="4">
        <row r="65">
          <cell r="F65">
            <v>17245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 "/>
      <sheetName val="ИКП"/>
      <sheetName val="ВК§ППК "/>
      <sheetName val="Спецификация"/>
      <sheetName val="Корекции"/>
      <sheetName val="Корекция прогноза 21-22"/>
      <sheetName val="Корекция отчет 21-22"/>
    </sheetNames>
    <sheetDataSet>
      <sheetData sheetId="0"/>
      <sheetData sheetId="1"/>
      <sheetData sheetId="2"/>
      <sheetData sheetId="3"/>
      <sheetData sheetId="4">
        <row r="65">
          <cell r="F65">
            <v>15145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ЧАЛО"/>
      <sheetName val="Разходи"/>
      <sheetName val="РБА"/>
      <sheetName val="НВ"/>
      <sheetName val="ТИП-ПРОИЗ"/>
      <sheetName val="ТИП-ПРЕНОС"/>
      <sheetName val="Коефициенти"/>
      <sheetName val="ИКП"/>
      <sheetName val="ВК§ППК"/>
      <sheetName val="Спецификация"/>
      <sheetName val="Корекции"/>
      <sheetName val="Корекции прогноза 21-22"/>
      <sheetName val="Корекции отчет 21-22"/>
    </sheetNames>
    <sheetDataSet>
      <sheetData sheetId="0"/>
      <sheetData sheetId="1"/>
      <sheetData sheetId="2"/>
      <sheetData sheetId="3"/>
      <sheetData sheetId="4">
        <row r="65">
          <cell r="F65">
            <v>215000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workbookViewId="0">
      <selection sqref="A1:XFD1048576"/>
    </sheetView>
  </sheetViews>
  <sheetFormatPr defaultRowHeight="15" x14ac:dyDescent="0.25"/>
  <cols>
    <col min="1" max="1" width="4.42578125" customWidth="1"/>
    <col min="2" max="2" width="36.28515625" customWidth="1"/>
    <col min="3" max="3" width="13.140625" customWidth="1"/>
    <col min="4" max="4" width="17.42578125" customWidth="1"/>
    <col min="5" max="5" width="13.140625" customWidth="1"/>
    <col min="6" max="6" width="18.28515625" customWidth="1"/>
    <col min="7" max="7" width="18" customWidth="1"/>
    <col min="8" max="8" width="18.28515625" customWidth="1"/>
  </cols>
  <sheetData>
    <row r="1" spans="1:10" ht="15.75" x14ac:dyDescent="0.25">
      <c r="A1" s="58" t="s">
        <v>23</v>
      </c>
      <c r="B1" s="58"/>
      <c r="C1" s="58"/>
      <c r="D1" s="58"/>
      <c r="E1" s="58"/>
      <c r="F1" s="58"/>
      <c r="G1" s="58"/>
      <c r="H1" s="58"/>
    </row>
    <row r="2" spans="1:10" ht="15.75" x14ac:dyDescent="0.25">
      <c r="A2" s="8"/>
      <c r="B2" s="8"/>
      <c r="C2" s="8"/>
      <c r="D2" s="8"/>
      <c r="E2" s="8"/>
      <c r="F2" s="8"/>
      <c r="G2" s="8"/>
      <c r="H2" s="8"/>
    </row>
    <row r="3" spans="1:10" ht="15.75" x14ac:dyDescent="0.25">
      <c r="A3" s="8"/>
      <c r="B3" s="64" t="s">
        <v>24</v>
      </c>
      <c r="C3" s="64"/>
      <c r="D3" s="64"/>
      <c r="E3" s="12"/>
      <c r="F3" s="8"/>
      <c r="G3" s="8"/>
      <c r="H3" s="8"/>
    </row>
    <row r="4" spans="1:10" ht="15.75" x14ac:dyDescent="0.25">
      <c r="A4" s="8"/>
      <c r="B4" s="13" t="s">
        <v>25</v>
      </c>
      <c r="C4" s="13"/>
      <c r="D4" s="13"/>
      <c r="E4" s="12"/>
      <c r="F4" s="8"/>
      <c r="G4" s="8"/>
      <c r="H4" s="8"/>
    </row>
    <row r="5" spans="1:10" ht="15.75" x14ac:dyDescent="0.25">
      <c r="A5" s="8"/>
      <c r="B5" s="13" t="s">
        <v>26</v>
      </c>
      <c r="C5" s="13"/>
      <c r="D5" s="13"/>
      <c r="E5" s="12"/>
      <c r="F5" s="8"/>
      <c r="G5" s="8"/>
      <c r="H5" s="8"/>
    </row>
    <row r="6" spans="1:10" ht="15.75" x14ac:dyDescent="0.25">
      <c r="A6" s="8"/>
      <c r="B6" s="13" t="s">
        <v>27</v>
      </c>
      <c r="C6" s="13"/>
      <c r="D6" s="13"/>
      <c r="E6" s="12"/>
      <c r="F6" s="8"/>
      <c r="G6" s="8"/>
      <c r="H6" s="8"/>
    </row>
    <row r="7" spans="1:10" ht="15.75" x14ac:dyDescent="0.25">
      <c r="A7" s="8"/>
      <c r="B7" s="8"/>
      <c r="C7" s="8"/>
      <c r="D7" s="8"/>
      <c r="E7" s="8"/>
      <c r="F7" s="8"/>
      <c r="G7" s="8"/>
      <c r="H7" s="8"/>
    </row>
    <row r="9" spans="1:10" ht="15.75" x14ac:dyDescent="0.25">
      <c r="A9" s="57" t="s">
        <v>0</v>
      </c>
      <c r="B9" s="57"/>
      <c r="C9" s="57"/>
      <c r="D9" s="57"/>
      <c r="E9" s="57"/>
      <c r="F9" s="57" t="s">
        <v>12</v>
      </c>
      <c r="G9" s="57"/>
      <c r="H9" s="57"/>
      <c r="I9" s="6"/>
    </row>
    <row r="10" spans="1:10" ht="15" customHeight="1" x14ac:dyDescent="0.25">
      <c r="A10" s="59" t="s">
        <v>1</v>
      </c>
      <c r="B10" s="59" t="s">
        <v>2</v>
      </c>
      <c r="C10" s="60" t="s">
        <v>7</v>
      </c>
      <c r="D10" s="61"/>
      <c r="E10" s="54" t="s">
        <v>8</v>
      </c>
      <c r="F10" s="54" t="s">
        <v>9</v>
      </c>
      <c r="G10" s="54" t="s">
        <v>10</v>
      </c>
      <c r="H10" s="54" t="s">
        <v>11</v>
      </c>
    </row>
    <row r="11" spans="1:10" ht="15" customHeight="1" x14ac:dyDescent="0.25">
      <c r="A11" s="59"/>
      <c r="B11" s="59"/>
      <c r="C11" s="62" t="s">
        <v>13</v>
      </c>
      <c r="D11" s="63" t="s">
        <v>14</v>
      </c>
      <c r="E11" s="55"/>
      <c r="F11" s="55"/>
      <c r="G11" s="55"/>
      <c r="H11" s="55"/>
    </row>
    <row r="12" spans="1:10" ht="15" customHeight="1" x14ac:dyDescent="0.25">
      <c r="A12" s="59"/>
      <c r="B12" s="59"/>
      <c r="C12" s="62"/>
      <c r="D12" s="63"/>
      <c r="E12" s="56"/>
      <c r="F12" s="56"/>
      <c r="G12" s="56"/>
      <c r="H12" s="56"/>
    </row>
    <row r="13" spans="1:10" ht="15.75" x14ac:dyDescent="0.25">
      <c r="A13" s="3">
        <v>1</v>
      </c>
      <c r="B13" s="4" t="s">
        <v>3</v>
      </c>
      <c r="C13" s="1">
        <v>-205633.1668306225</v>
      </c>
      <c r="D13" s="7">
        <v>17590.069257463074</v>
      </c>
      <c r="E13" s="2">
        <v>-191282.48701102438</v>
      </c>
      <c r="F13" s="5">
        <v>137.92999999999998</v>
      </c>
      <c r="G13" s="5">
        <v>955.92389642255853</v>
      </c>
      <c r="H13" s="5">
        <v>714.94389642255851</v>
      </c>
      <c r="J13" s="9"/>
    </row>
    <row r="14" spans="1:10" ht="15.75" x14ac:dyDescent="0.25">
      <c r="A14" s="3">
        <v>2</v>
      </c>
      <c r="B14" s="4" t="s">
        <v>4</v>
      </c>
      <c r="C14" s="1">
        <v>-26958.854601568524</v>
      </c>
      <c r="D14" s="7">
        <v>2089.4880581723978</v>
      </c>
      <c r="E14" s="2">
        <v>-24614.245510022502</v>
      </c>
      <c r="F14" s="5">
        <v>137.96</v>
      </c>
      <c r="G14" s="5">
        <v>506.12</v>
      </c>
      <c r="H14" s="5">
        <v>265.14</v>
      </c>
    </row>
    <row r="15" spans="1:10" ht="15.75" x14ac:dyDescent="0.25">
      <c r="A15" s="3">
        <v>3</v>
      </c>
      <c r="B15" s="4" t="s">
        <v>15</v>
      </c>
      <c r="C15" s="1">
        <v>-35395.4837839303</v>
      </c>
      <c r="D15" s="7">
        <v>2455.101628179897</v>
      </c>
      <c r="E15" s="2">
        <v>-32532.552155750403</v>
      </c>
      <c r="F15" s="5">
        <v>96.940000000000012</v>
      </c>
      <c r="G15" s="5">
        <v>560.24240053248002</v>
      </c>
      <c r="H15" s="5">
        <v>319.26240053248</v>
      </c>
    </row>
    <row r="16" spans="1:10" ht="15.75" x14ac:dyDescent="0.25">
      <c r="A16" s="3">
        <v>4</v>
      </c>
      <c r="B16" s="4" t="s">
        <v>16</v>
      </c>
      <c r="C16" s="1">
        <v>-12576.252562879214</v>
      </c>
      <c r="D16" s="7">
        <v>819.25196821039901</v>
      </c>
      <c r="E16" s="2">
        <v>-11798.235502368421</v>
      </c>
      <c r="F16" s="5">
        <v>95.2</v>
      </c>
      <c r="G16" s="5">
        <v>605.37669481612386</v>
      </c>
      <c r="H16" s="5">
        <v>364.39669481612384</v>
      </c>
    </row>
    <row r="17" spans="1:8" ht="15.75" x14ac:dyDescent="0.25">
      <c r="A17" s="3">
        <v>5</v>
      </c>
      <c r="B17" s="4" t="s">
        <v>5</v>
      </c>
      <c r="C17" s="1">
        <v>-6421.5371580166811</v>
      </c>
      <c r="D17" s="7">
        <v>529.98787965499946</v>
      </c>
      <c r="E17" s="2">
        <v>-5949.3919914513708</v>
      </c>
      <c r="F17" s="5">
        <v>136.98999999999998</v>
      </c>
      <c r="G17" s="5">
        <v>519.19512654757955</v>
      </c>
      <c r="H17" s="5">
        <v>278.21512654757959</v>
      </c>
    </row>
    <row r="18" spans="1:8" ht="15.75" x14ac:dyDescent="0.25">
      <c r="A18" s="3">
        <v>6</v>
      </c>
      <c r="B18" s="4" t="s">
        <v>17</v>
      </c>
      <c r="C18" s="1">
        <v>-8888.0851854481225</v>
      </c>
      <c r="D18" s="7">
        <v>557.18987622779935</v>
      </c>
      <c r="E18" s="2">
        <v>-8268.0777778351057</v>
      </c>
      <c r="F18" s="5">
        <v>113.08</v>
      </c>
      <c r="G18" s="5">
        <v>662.17969390100893</v>
      </c>
      <c r="H18" s="5">
        <v>421.19969390100891</v>
      </c>
    </row>
    <row r="19" spans="1:8" ht="15.75" x14ac:dyDescent="0.25">
      <c r="A19" s="3">
        <v>7</v>
      </c>
      <c r="B19" s="4" t="s">
        <v>18</v>
      </c>
      <c r="C19" s="1">
        <v>-1191.0751003483538</v>
      </c>
      <c r="D19" s="7">
        <v>182.5899323524998</v>
      </c>
      <c r="E19" s="2">
        <v>-910.91929687069774</v>
      </c>
      <c r="F19" s="5">
        <v>131.82</v>
      </c>
      <c r="G19" s="5">
        <v>672.72222655092469</v>
      </c>
      <c r="H19" s="5">
        <v>431.74222655092473</v>
      </c>
    </row>
    <row r="20" spans="1:8" ht="15.75" x14ac:dyDescent="0.25">
      <c r="A20" s="3">
        <v>8</v>
      </c>
      <c r="B20" s="4" t="s">
        <v>19</v>
      </c>
      <c r="C20" s="1">
        <v>-1171.4482878199999</v>
      </c>
      <c r="D20" s="7">
        <v>0</v>
      </c>
      <c r="E20" s="2">
        <v>-1089.2924803199996</v>
      </c>
      <c r="F20" s="5">
        <v>145.54</v>
      </c>
      <c r="G20" s="5">
        <v>497.05423112050175</v>
      </c>
      <c r="H20" s="5">
        <v>256.07423112050179</v>
      </c>
    </row>
    <row r="21" spans="1:8" ht="15.75" x14ac:dyDescent="0.25">
      <c r="A21" s="3">
        <v>9</v>
      </c>
      <c r="B21" s="4" t="s">
        <v>6</v>
      </c>
      <c r="C21" s="1">
        <v>-385.34744031074996</v>
      </c>
      <c r="D21" s="7">
        <v>3224.7724062084962</v>
      </c>
      <c r="E21" s="2">
        <v>2508.5543684180952</v>
      </c>
      <c r="F21" s="5">
        <v>105.57000000000001</v>
      </c>
      <c r="G21" s="5">
        <v>601.19230526317165</v>
      </c>
      <c r="H21" s="5">
        <v>360.21230526317163</v>
      </c>
    </row>
    <row r="22" spans="1:8" ht="15.75" x14ac:dyDescent="0.25">
      <c r="A22" s="3">
        <v>10</v>
      </c>
      <c r="B22" s="4" t="s">
        <v>20</v>
      </c>
      <c r="C22" s="1">
        <v>-474.05548677450042</v>
      </c>
      <c r="D22" s="7">
        <v>3495.6126935136963</v>
      </c>
      <c r="E22" s="2">
        <v>3459.3722049635953</v>
      </c>
      <c r="F22" s="5">
        <v>115.94000000000001</v>
      </c>
      <c r="G22" s="5">
        <v>572.24882970015972</v>
      </c>
      <c r="H22" s="5">
        <v>331.2688297001597</v>
      </c>
    </row>
    <row r="23" spans="1:8" ht="15.75" x14ac:dyDescent="0.25">
      <c r="A23" s="3">
        <v>11</v>
      </c>
      <c r="B23" s="4" t="s">
        <v>21</v>
      </c>
      <c r="C23" s="1">
        <v>0</v>
      </c>
      <c r="D23" s="7">
        <v>1923.899373677898</v>
      </c>
      <c r="E23" s="2">
        <v>1923.899373677898</v>
      </c>
      <c r="F23" s="5">
        <v>104.19000000000001</v>
      </c>
      <c r="G23" s="5">
        <v>643.36744262721743</v>
      </c>
      <c r="H23" s="5">
        <v>402.38744262721747</v>
      </c>
    </row>
    <row r="24" spans="1:8" ht="15.75" x14ac:dyDescent="0.25">
      <c r="A24" s="3">
        <v>12</v>
      </c>
      <c r="B24" s="4" t="s">
        <v>22</v>
      </c>
      <c r="C24" s="1">
        <v>0</v>
      </c>
      <c r="D24" s="7">
        <v>0</v>
      </c>
      <c r="E24" s="2">
        <v>0</v>
      </c>
      <c r="F24" s="5">
        <v>138</v>
      </c>
      <c r="G24" s="5">
        <v>611.71</v>
      </c>
      <c r="H24" s="5">
        <v>370.73</v>
      </c>
    </row>
  </sheetData>
  <mergeCells count="13">
    <mergeCell ref="F10:F12"/>
    <mergeCell ref="G10:G12"/>
    <mergeCell ref="H10:H12"/>
    <mergeCell ref="F9:H9"/>
    <mergeCell ref="A1:H1"/>
    <mergeCell ref="A9:E9"/>
    <mergeCell ref="A10:A12"/>
    <mergeCell ref="B10:B12"/>
    <mergeCell ref="E10:E12"/>
    <mergeCell ref="C10:D10"/>
    <mergeCell ref="C11:C12"/>
    <mergeCell ref="D11:D12"/>
    <mergeCell ref="B3:D3"/>
  </mergeCells>
  <pageMargins left="0.7" right="0.7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M26" sqref="M26"/>
    </sheetView>
  </sheetViews>
  <sheetFormatPr defaultRowHeight="15" x14ac:dyDescent="0.25"/>
  <cols>
    <col min="1" max="1" width="6.7109375" customWidth="1"/>
    <col min="2" max="2" width="34.7109375" customWidth="1"/>
    <col min="8" max="8" width="13.5703125" customWidth="1"/>
    <col min="9" max="9" width="13.28515625" customWidth="1"/>
    <col min="10" max="10" width="11" customWidth="1"/>
    <col min="11" max="11" width="16.28515625" customWidth="1"/>
    <col min="12" max="12" width="16" customWidth="1"/>
  </cols>
  <sheetData>
    <row r="1" spans="1:12" ht="15.75" x14ac:dyDescent="0.25">
      <c r="A1" s="58" t="s">
        <v>23</v>
      </c>
      <c r="B1" s="58"/>
      <c r="C1" s="58"/>
      <c r="D1" s="58"/>
      <c r="E1" s="58"/>
      <c r="F1" s="58"/>
      <c r="G1" s="58"/>
      <c r="H1" s="58"/>
    </row>
    <row r="2" spans="1:12" ht="15.75" x14ac:dyDescent="0.25">
      <c r="A2" s="11"/>
      <c r="B2" s="11"/>
      <c r="C2" s="11"/>
      <c r="D2" s="11"/>
      <c r="E2" s="11"/>
      <c r="F2" s="11"/>
      <c r="G2" s="11"/>
      <c r="H2" s="11"/>
    </row>
    <row r="3" spans="1:12" ht="15.75" x14ac:dyDescent="0.25">
      <c r="A3" s="11"/>
      <c r="B3" s="64" t="s">
        <v>24</v>
      </c>
      <c r="C3" s="64"/>
      <c r="D3" s="64"/>
      <c r="E3" s="12"/>
      <c r="F3" s="11"/>
      <c r="G3" s="11"/>
      <c r="H3" s="11"/>
    </row>
    <row r="4" spans="1:12" ht="15.75" x14ac:dyDescent="0.25">
      <c r="A4" s="11"/>
      <c r="B4" s="13" t="s">
        <v>25</v>
      </c>
      <c r="C4" s="13"/>
      <c r="D4" s="13"/>
      <c r="E4" s="12"/>
      <c r="F4" s="11"/>
      <c r="G4" s="11"/>
      <c r="H4" s="11"/>
    </row>
    <row r="5" spans="1:12" ht="15.75" x14ac:dyDescent="0.25">
      <c r="A5" s="11"/>
      <c r="B5" s="13" t="s">
        <v>26</v>
      </c>
      <c r="C5" s="13"/>
      <c r="D5" s="13"/>
      <c r="E5" s="12"/>
      <c r="F5" s="11"/>
      <c r="G5" s="11"/>
      <c r="H5" s="11"/>
    </row>
    <row r="6" spans="1:12" ht="15.75" x14ac:dyDescent="0.25">
      <c r="A6" s="11"/>
      <c r="B6" s="13" t="s">
        <v>27</v>
      </c>
      <c r="C6" s="13"/>
      <c r="D6" s="13"/>
      <c r="E6" s="12"/>
      <c r="F6" s="11"/>
      <c r="G6" s="11"/>
      <c r="H6" s="11"/>
    </row>
    <row r="7" spans="1:12" ht="15.75" x14ac:dyDescent="0.25">
      <c r="A7" s="11"/>
      <c r="B7" s="11"/>
      <c r="C7" s="11"/>
      <c r="D7" s="11"/>
      <c r="E7" s="11"/>
      <c r="F7" s="11"/>
      <c r="G7" s="11"/>
      <c r="H7" s="11"/>
    </row>
    <row r="9" spans="1:12" ht="15" customHeight="1" x14ac:dyDescent="0.25">
      <c r="A9" s="65" t="s">
        <v>0</v>
      </c>
      <c r="B9" s="66"/>
      <c r="C9" s="66"/>
      <c r="D9" s="66"/>
      <c r="E9" s="67"/>
      <c r="F9" s="65" t="s">
        <v>12</v>
      </c>
      <c r="G9" s="66"/>
      <c r="H9" s="67"/>
    </row>
    <row r="10" spans="1:12" ht="15" customHeight="1" x14ac:dyDescent="0.25">
      <c r="A10" s="68"/>
      <c r="B10" s="69"/>
      <c r="C10" s="69"/>
      <c r="D10" s="69"/>
      <c r="E10" s="70"/>
      <c r="F10" s="68"/>
      <c r="G10" s="69"/>
      <c r="H10" s="70"/>
    </row>
    <row r="11" spans="1:12" ht="15.75" x14ac:dyDescent="0.25">
      <c r="A11" s="59" t="s">
        <v>1</v>
      </c>
      <c r="B11" s="59" t="s">
        <v>2</v>
      </c>
      <c r="C11" s="60" t="s">
        <v>7</v>
      </c>
      <c r="D11" s="61"/>
      <c r="E11" s="54" t="s">
        <v>8</v>
      </c>
      <c r="F11" s="54" t="s">
        <v>9</v>
      </c>
      <c r="G11" s="54" t="s">
        <v>10</v>
      </c>
      <c r="H11" s="54" t="s">
        <v>11</v>
      </c>
      <c r="I11" s="54" t="s">
        <v>29</v>
      </c>
      <c r="J11" s="54" t="s">
        <v>28</v>
      </c>
      <c r="K11" s="54" t="s">
        <v>30</v>
      </c>
      <c r="L11" s="54" t="s">
        <v>31</v>
      </c>
    </row>
    <row r="12" spans="1:12" x14ac:dyDescent="0.25">
      <c r="A12" s="59"/>
      <c r="B12" s="59"/>
      <c r="C12" s="62" t="s">
        <v>13</v>
      </c>
      <c r="D12" s="63" t="s">
        <v>14</v>
      </c>
      <c r="E12" s="55"/>
      <c r="F12" s="55"/>
      <c r="G12" s="55"/>
      <c r="H12" s="55"/>
      <c r="I12" s="55"/>
      <c r="J12" s="55"/>
      <c r="K12" s="55"/>
      <c r="L12" s="55"/>
    </row>
    <row r="13" spans="1:12" x14ac:dyDescent="0.25">
      <c r="A13" s="59"/>
      <c r="B13" s="59"/>
      <c r="C13" s="62"/>
      <c r="D13" s="63"/>
      <c r="E13" s="56"/>
      <c r="F13" s="56"/>
      <c r="G13" s="56"/>
      <c r="H13" s="56"/>
      <c r="I13" s="56"/>
      <c r="J13" s="56"/>
      <c r="K13" s="56"/>
      <c r="L13" s="56"/>
    </row>
    <row r="14" spans="1:12" ht="15.75" x14ac:dyDescent="0.25">
      <c r="A14" s="10">
        <v>1</v>
      </c>
      <c r="B14" s="4" t="s">
        <v>3</v>
      </c>
      <c r="C14" s="7">
        <v>-205633.1668306225</v>
      </c>
      <c r="D14" s="7">
        <v>17590.069257463074</v>
      </c>
      <c r="E14" s="2">
        <v>-191282.48701102438</v>
      </c>
      <c r="F14" s="5">
        <v>137.92999999999998</v>
      </c>
      <c r="G14" s="5">
        <v>955.92389642255853</v>
      </c>
      <c r="H14" s="5">
        <v>714.94389642255851</v>
      </c>
      <c r="I14" s="7">
        <f>+'[1]ТИП-ПРОИЗ'!$F$65</f>
        <v>757993</v>
      </c>
      <c r="J14" s="7">
        <f>(H14*I14)/1000</f>
        <v>541922.4688810244</v>
      </c>
      <c r="K14" s="7">
        <v>291747</v>
      </c>
      <c r="L14" s="7">
        <f>(K14*H14)/1000</f>
        <v>208582.73694959216</v>
      </c>
    </row>
    <row r="15" spans="1:12" ht="15.75" x14ac:dyDescent="0.25">
      <c r="A15" s="10">
        <v>2</v>
      </c>
      <c r="B15" s="4" t="s">
        <v>4</v>
      </c>
      <c r="C15" s="7">
        <v>-26958.854601568524</v>
      </c>
      <c r="D15" s="7">
        <v>2089.4880581723978</v>
      </c>
      <c r="E15" s="2">
        <v>-24614.245510022502</v>
      </c>
      <c r="F15" s="5">
        <v>137.96</v>
      </c>
      <c r="G15" s="5">
        <v>506.12</v>
      </c>
      <c r="H15" s="5">
        <v>265.14</v>
      </c>
      <c r="I15" s="7">
        <f>+'[2]ТИП-ПРОИЗ'!$F$65</f>
        <v>269733.87613546173</v>
      </c>
      <c r="J15" s="7">
        <f t="shared" ref="J15:J24" si="0">(H15*I15)/1000</f>
        <v>71517.239918556312</v>
      </c>
      <c r="K15" s="7">
        <v>95712</v>
      </c>
      <c r="L15" s="7">
        <f t="shared" ref="L15:L24" si="1">(K15*H15)/1000</f>
        <v>25377.079679999999</v>
      </c>
    </row>
    <row r="16" spans="1:12" ht="15.75" x14ac:dyDescent="0.25">
      <c r="A16" s="10">
        <v>3</v>
      </c>
      <c r="B16" s="4" t="s">
        <v>15</v>
      </c>
      <c r="C16" s="7">
        <v>-35395.4837839303</v>
      </c>
      <c r="D16" s="7">
        <v>2455.101628179897</v>
      </c>
      <c r="E16" s="2">
        <v>-32532.552155750403</v>
      </c>
      <c r="F16" s="5">
        <v>96.940000000000012</v>
      </c>
      <c r="G16" s="5">
        <v>560.24240053248002</v>
      </c>
      <c r="H16" s="5">
        <v>319.26240053248</v>
      </c>
      <c r="I16" s="7">
        <f>+'[3]ТИП-ПРОИЗ'!$F$65</f>
        <v>292500</v>
      </c>
      <c r="J16" s="7">
        <f>(H16*I16)/1000</f>
        <v>93384.252155750393</v>
      </c>
      <c r="K16" s="7">
        <v>73930</v>
      </c>
      <c r="L16" s="7">
        <f t="shared" si="1"/>
        <v>23603.069271366247</v>
      </c>
    </row>
    <row r="17" spans="1:12" ht="15.75" x14ac:dyDescent="0.25">
      <c r="A17" s="10">
        <v>4</v>
      </c>
      <c r="B17" s="4" t="s">
        <v>16</v>
      </c>
      <c r="C17" s="7">
        <v>-12576.252562879214</v>
      </c>
      <c r="D17" s="7">
        <v>819.25196821039901</v>
      </c>
      <c r="E17" s="2">
        <v>-11798.235502368421</v>
      </c>
      <c r="F17" s="5">
        <v>95.2</v>
      </c>
      <c r="G17" s="5">
        <v>605.37669481612386</v>
      </c>
      <c r="H17" s="5">
        <v>364.39669481612384</v>
      </c>
      <c r="I17" s="7">
        <f>+'[4]ТИП-ПРОИЗ'!$F$65</f>
        <v>102632</v>
      </c>
      <c r="J17" s="7">
        <f t="shared" si="0"/>
        <v>37398.761582368417</v>
      </c>
      <c r="K17" s="7">
        <v>36615</v>
      </c>
      <c r="L17" s="7">
        <f t="shared" si="1"/>
        <v>13342.384980692374</v>
      </c>
    </row>
    <row r="18" spans="1:12" ht="15.75" x14ac:dyDescent="0.25">
      <c r="A18" s="10">
        <v>5</v>
      </c>
      <c r="B18" s="4" t="s">
        <v>5</v>
      </c>
      <c r="C18" s="7">
        <v>-6421.5371580166811</v>
      </c>
      <c r="D18" s="7">
        <v>529.98787965499946</v>
      </c>
      <c r="E18" s="2">
        <v>-5949.3919914513708</v>
      </c>
      <c r="F18" s="5">
        <v>136.98999999999998</v>
      </c>
      <c r="G18" s="5">
        <v>519.19512654757955</v>
      </c>
      <c r="H18" s="5">
        <v>278.21512654757959</v>
      </c>
      <c r="I18" s="7">
        <f>+'[5]ТИП-ПРОИЗ'!$F$65</f>
        <v>65038.357595022004</v>
      </c>
      <c r="J18" s="7">
        <f t="shared" si="0"/>
        <v>18094.654888745779</v>
      </c>
      <c r="K18" s="7">
        <v>22363</v>
      </c>
      <c r="L18" s="7">
        <f t="shared" si="1"/>
        <v>6221.7248749835217</v>
      </c>
    </row>
    <row r="19" spans="1:12" ht="15.75" x14ac:dyDescent="0.25">
      <c r="A19" s="10">
        <v>6</v>
      </c>
      <c r="B19" s="4" t="s">
        <v>17</v>
      </c>
      <c r="C19" s="7">
        <v>-8888.0851854481225</v>
      </c>
      <c r="D19" s="7">
        <v>557.18987622779935</v>
      </c>
      <c r="E19" s="2">
        <v>-8268.0777778351057</v>
      </c>
      <c r="F19" s="5">
        <v>113.08</v>
      </c>
      <c r="G19" s="5">
        <v>662.17969390100893</v>
      </c>
      <c r="H19" s="5">
        <v>421.19969390100891</v>
      </c>
      <c r="I19" s="7">
        <f>+'[6]ТИП-ПРОИЗ'!$F$65</f>
        <v>55610</v>
      </c>
      <c r="J19" s="7">
        <f t="shared" si="0"/>
        <v>23422.914977835106</v>
      </c>
      <c r="K19" s="7">
        <v>19246</v>
      </c>
      <c r="L19" s="7">
        <f t="shared" si="1"/>
        <v>8106.4093088188174</v>
      </c>
    </row>
    <row r="20" spans="1:12" ht="15.75" x14ac:dyDescent="0.25">
      <c r="A20" s="10">
        <v>7</v>
      </c>
      <c r="B20" s="4" t="s">
        <v>18</v>
      </c>
      <c r="C20" s="7">
        <v>-1191.0751003483538</v>
      </c>
      <c r="D20" s="7">
        <v>182.5899323524998</v>
      </c>
      <c r="E20" s="2">
        <v>-910.91929687069774</v>
      </c>
      <c r="F20" s="5">
        <v>131.82</v>
      </c>
      <c r="G20" s="5">
        <v>672.72222655092469</v>
      </c>
      <c r="H20" s="5">
        <v>431.74222655092473</v>
      </c>
      <c r="I20" s="7">
        <f>+'[7]ТИП-ПРОИЗ'!$F$65</f>
        <v>17245</v>
      </c>
      <c r="J20" s="7">
        <f t="shared" si="0"/>
        <v>7445.3946968706969</v>
      </c>
      <c r="K20" s="7">
        <v>5628</v>
      </c>
      <c r="L20" s="7">
        <f t="shared" si="1"/>
        <v>2429.8452510286043</v>
      </c>
    </row>
    <row r="21" spans="1:12" ht="15.75" x14ac:dyDescent="0.25">
      <c r="A21" s="10">
        <v>8</v>
      </c>
      <c r="B21" s="4" t="s">
        <v>19</v>
      </c>
      <c r="C21" s="7">
        <v>-1171.4482878199999</v>
      </c>
      <c r="D21" s="7">
        <v>0</v>
      </c>
      <c r="E21" s="2">
        <v>-1089.2924803199996</v>
      </c>
      <c r="F21" s="5">
        <v>145.54</v>
      </c>
      <c r="G21" s="5">
        <v>497.05423112050175</v>
      </c>
      <c r="H21" s="5">
        <v>256.07423112050179</v>
      </c>
      <c r="I21" s="7">
        <f>+'[8]ТИП-ПРОИЗ'!$F$65</f>
        <v>15145</v>
      </c>
      <c r="J21" s="7">
        <f t="shared" si="0"/>
        <v>3878.2442303199996</v>
      </c>
      <c r="K21" s="7">
        <v>7768</v>
      </c>
      <c r="L21" s="7">
        <f t="shared" si="1"/>
        <v>1989.1846273440578</v>
      </c>
    </row>
    <row r="22" spans="1:12" ht="15.75" x14ac:dyDescent="0.25">
      <c r="A22" s="10">
        <v>9</v>
      </c>
      <c r="B22" s="4" t="s">
        <v>6</v>
      </c>
      <c r="C22" s="7">
        <v>-385.34744031074996</v>
      </c>
      <c r="D22" s="7">
        <v>3224.7724062084962</v>
      </c>
      <c r="E22" s="2">
        <v>2508.5543684180952</v>
      </c>
      <c r="F22" s="5">
        <v>105.57000000000001</v>
      </c>
      <c r="G22" s="5">
        <v>601.19230526317165</v>
      </c>
      <c r="H22" s="5">
        <v>360.21230526317163</v>
      </c>
      <c r="I22" s="7">
        <f>+'[9]ТИП-ПРОИЗ'!$F$65</f>
        <v>215000</v>
      </c>
      <c r="J22" s="7">
        <f t="shared" si="0"/>
        <v>77445.645631581909</v>
      </c>
      <c r="K22" s="7">
        <v>72359</v>
      </c>
      <c r="L22" s="7">
        <f t="shared" si="1"/>
        <v>26064.602196537839</v>
      </c>
    </row>
    <row r="23" spans="1:12" ht="15.75" x14ac:dyDescent="0.25">
      <c r="A23" s="10">
        <v>10</v>
      </c>
      <c r="B23" s="4" t="s">
        <v>20</v>
      </c>
      <c r="C23" s="7">
        <v>-474.05548677450042</v>
      </c>
      <c r="D23" s="7">
        <v>3495.6126935136963</v>
      </c>
      <c r="E23" s="2">
        <v>3459.3722049635953</v>
      </c>
      <c r="F23" s="5">
        <v>115.94000000000001</v>
      </c>
      <c r="G23" s="5">
        <v>572.24882970015972</v>
      </c>
      <c r="H23" s="5">
        <v>331.2688297001597</v>
      </c>
      <c r="I23" s="7">
        <f>+'[10]ТИП-ПРОИЗ'!$F$65</f>
        <v>232936</v>
      </c>
      <c r="J23" s="7">
        <f t="shared" si="0"/>
        <v>77164.436115036398</v>
      </c>
      <c r="K23" s="7">
        <v>82076</v>
      </c>
      <c r="L23" s="7">
        <f t="shared" si="1"/>
        <v>27189.220466470309</v>
      </c>
    </row>
    <row r="24" spans="1:12" ht="15.75" x14ac:dyDescent="0.25">
      <c r="A24" s="10">
        <v>11</v>
      </c>
      <c r="B24" s="4" t="s">
        <v>21</v>
      </c>
      <c r="C24" s="7">
        <v>0</v>
      </c>
      <c r="D24" s="7">
        <v>1923.899373677898</v>
      </c>
      <c r="E24" s="2">
        <v>1923.899373677898</v>
      </c>
      <c r="F24" s="5">
        <v>104.19000000000001</v>
      </c>
      <c r="G24" s="5">
        <v>643.36744262721743</v>
      </c>
      <c r="H24" s="5">
        <v>402.38744262721747</v>
      </c>
      <c r="I24" s="7">
        <f>+'[11]ТИП-ПРОИЗ'!$F$65</f>
        <v>132750.85439999998</v>
      </c>
      <c r="J24" s="7">
        <f t="shared" si="0"/>
        <v>53417.276808594092</v>
      </c>
      <c r="K24" s="7">
        <v>33209</v>
      </c>
      <c r="L24" s="7">
        <f t="shared" si="1"/>
        <v>13362.884582207264</v>
      </c>
    </row>
    <row r="25" spans="1:12" ht="15.75" x14ac:dyDescent="0.25">
      <c r="I25" s="7">
        <f>SUM(I14:I24)</f>
        <v>2156584.0881304839</v>
      </c>
      <c r="J25" s="7">
        <f>SUM(J14:J24)</f>
        <v>1005091.2898866835</v>
      </c>
      <c r="K25" s="7">
        <f>SUM(K14:K24)</f>
        <v>740653</v>
      </c>
      <c r="L25" s="7">
        <f>SUM(L14:L24)</f>
        <v>356269.14218904119</v>
      </c>
    </row>
  </sheetData>
  <mergeCells count="17">
    <mergeCell ref="K11:K13"/>
    <mergeCell ref="L11:L13"/>
    <mergeCell ref="H11:H13"/>
    <mergeCell ref="C12:C13"/>
    <mergeCell ref="D12:D13"/>
    <mergeCell ref="I11:I13"/>
    <mergeCell ref="J11:J13"/>
    <mergeCell ref="F9:H10"/>
    <mergeCell ref="A9:E10"/>
    <mergeCell ref="A1:H1"/>
    <mergeCell ref="B3:D3"/>
    <mergeCell ref="A11:A13"/>
    <mergeCell ref="B11:B13"/>
    <mergeCell ref="C11:D11"/>
    <mergeCell ref="E11:E13"/>
    <mergeCell ref="F11:F13"/>
    <mergeCell ref="G11:G1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workbookViewId="0">
      <selection activeCell="F9" sqref="F9:I9"/>
    </sheetView>
  </sheetViews>
  <sheetFormatPr defaultRowHeight="15" x14ac:dyDescent="0.25"/>
  <cols>
    <col min="1" max="1" width="4.42578125" style="25" customWidth="1"/>
    <col min="2" max="2" width="36.28515625" style="25" customWidth="1"/>
    <col min="3" max="3" width="18.28515625" style="25" customWidth="1"/>
    <col min="4" max="4" width="18" style="25" customWidth="1"/>
    <col min="5" max="8" width="18.28515625" style="25" customWidth="1"/>
    <col min="9" max="9" width="24.42578125" style="25" customWidth="1"/>
    <col min="10" max="16384" width="9.140625" style="25"/>
  </cols>
  <sheetData>
    <row r="1" spans="1:10" ht="15.75" x14ac:dyDescent="0.25">
      <c r="A1" s="14" t="s">
        <v>23</v>
      </c>
      <c r="B1" s="15"/>
      <c r="C1" s="15"/>
      <c r="D1" s="15"/>
      <c r="E1" s="16"/>
      <c r="F1" s="33" t="s">
        <v>38</v>
      </c>
      <c r="G1" s="34"/>
      <c r="H1" s="34"/>
      <c r="I1" s="35"/>
    </row>
    <row r="2" spans="1:10" ht="15.75" x14ac:dyDescent="0.25">
      <c r="A2" s="17"/>
      <c r="B2" s="18"/>
      <c r="C2" s="18"/>
      <c r="D2" s="18"/>
      <c r="E2" s="19"/>
      <c r="F2" s="36"/>
      <c r="G2" s="37"/>
      <c r="H2" s="37"/>
      <c r="I2" s="38"/>
    </row>
    <row r="3" spans="1:10" ht="15.75" x14ac:dyDescent="0.25">
      <c r="A3" s="20" t="s">
        <v>24</v>
      </c>
      <c r="B3" s="26"/>
      <c r="C3" s="18"/>
      <c r="D3" s="18"/>
      <c r="E3" s="19"/>
      <c r="F3" s="39" t="s">
        <v>24</v>
      </c>
      <c r="G3" s="37"/>
      <c r="H3" s="40"/>
      <c r="I3" s="41"/>
    </row>
    <row r="4" spans="1:10" ht="15.75" x14ac:dyDescent="0.25">
      <c r="A4" s="21" t="s">
        <v>25</v>
      </c>
      <c r="B4" s="18"/>
      <c r="C4" s="18"/>
      <c r="D4" s="26"/>
      <c r="E4" s="19"/>
      <c r="F4" s="42" t="s">
        <v>37</v>
      </c>
      <c r="G4" s="40"/>
      <c r="H4" s="40"/>
      <c r="I4" s="38"/>
    </row>
    <row r="5" spans="1:10" ht="15.75" x14ac:dyDescent="0.25">
      <c r="A5" s="21" t="s">
        <v>26</v>
      </c>
      <c r="B5" s="26"/>
      <c r="C5" s="18"/>
      <c r="D5" s="18"/>
      <c r="E5" s="19"/>
      <c r="F5" s="42" t="s">
        <v>33</v>
      </c>
      <c r="G5" s="37"/>
      <c r="H5" s="40"/>
      <c r="I5" s="41"/>
    </row>
    <row r="6" spans="1:10" ht="15.75" x14ac:dyDescent="0.25">
      <c r="A6" s="21" t="s">
        <v>27</v>
      </c>
      <c r="B6" s="26"/>
      <c r="C6" s="18"/>
      <c r="D6" s="18"/>
      <c r="E6" s="19"/>
      <c r="F6" s="42" t="s">
        <v>32</v>
      </c>
      <c r="G6" s="37"/>
      <c r="H6" s="40"/>
      <c r="I6" s="41"/>
    </row>
    <row r="7" spans="1:10" ht="16.5" thickBot="1" x14ac:dyDescent="0.3">
      <c r="A7" s="22"/>
      <c r="B7" s="23"/>
      <c r="C7" s="23"/>
      <c r="D7" s="23"/>
      <c r="E7" s="24"/>
      <c r="F7" s="43"/>
      <c r="G7" s="44"/>
      <c r="H7" s="44"/>
      <c r="I7" s="45"/>
    </row>
    <row r="8" spans="1:10" ht="15.75" thickBot="1" x14ac:dyDescent="0.3">
      <c r="F8" s="46"/>
      <c r="G8" s="46"/>
      <c r="H8" s="46"/>
      <c r="I8" s="46"/>
    </row>
    <row r="9" spans="1:10" ht="15.75" x14ac:dyDescent="0.25">
      <c r="A9" s="85" t="s">
        <v>12</v>
      </c>
      <c r="B9" s="86"/>
      <c r="C9" s="86"/>
      <c r="D9" s="86"/>
      <c r="E9" s="87"/>
      <c r="F9" s="79" t="s">
        <v>35</v>
      </c>
      <c r="G9" s="80"/>
      <c r="H9" s="80"/>
      <c r="I9" s="81"/>
      <c r="J9" s="6"/>
    </row>
    <row r="10" spans="1:10" ht="15" customHeight="1" x14ac:dyDescent="0.25">
      <c r="A10" s="91" t="s">
        <v>1</v>
      </c>
      <c r="B10" s="59" t="s">
        <v>2</v>
      </c>
      <c r="C10" s="54" t="s">
        <v>9</v>
      </c>
      <c r="D10" s="54" t="s">
        <v>10</v>
      </c>
      <c r="E10" s="82" t="s">
        <v>11</v>
      </c>
      <c r="F10" s="88" t="s">
        <v>9</v>
      </c>
      <c r="G10" s="73" t="s">
        <v>10</v>
      </c>
      <c r="H10" s="73" t="s">
        <v>11</v>
      </c>
      <c r="I10" s="76" t="s">
        <v>34</v>
      </c>
    </row>
    <row r="11" spans="1:10" ht="15" customHeight="1" x14ac:dyDescent="0.25">
      <c r="A11" s="91"/>
      <c r="B11" s="59"/>
      <c r="C11" s="55"/>
      <c r="D11" s="55"/>
      <c r="E11" s="83"/>
      <c r="F11" s="89"/>
      <c r="G11" s="74"/>
      <c r="H11" s="74"/>
      <c r="I11" s="77"/>
    </row>
    <row r="12" spans="1:10" ht="15" customHeight="1" x14ac:dyDescent="0.25">
      <c r="A12" s="91"/>
      <c r="B12" s="59"/>
      <c r="C12" s="56"/>
      <c r="D12" s="56"/>
      <c r="E12" s="84"/>
      <c r="F12" s="90"/>
      <c r="G12" s="75"/>
      <c r="H12" s="75"/>
      <c r="I12" s="78"/>
    </row>
    <row r="13" spans="1:10" ht="15.75" x14ac:dyDescent="0.25">
      <c r="A13" s="27">
        <v>1</v>
      </c>
      <c r="B13" s="4" t="s">
        <v>3</v>
      </c>
      <c r="C13" s="5">
        <v>137.92999999999998</v>
      </c>
      <c r="D13" s="5">
        <v>955.92389642255853</v>
      </c>
      <c r="E13" s="28">
        <v>714.94389642255851</v>
      </c>
      <c r="F13" s="47">
        <v>128.25</v>
      </c>
      <c r="G13" s="48">
        <v>278.68799674135522</v>
      </c>
      <c r="H13" s="48">
        <v>100.98799674135523</v>
      </c>
      <c r="I13" s="49">
        <f>(F13/C13)-1</f>
        <v>-7.0180526353947559E-2</v>
      </c>
    </row>
    <row r="14" spans="1:10" ht="15.75" x14ac:dyDescent="0.25">
      <c r="A14" s="27">
        <v>2</v>
      </c>
      <c r="B14" s="4" t="s">
        <v>4</v>
      </c>
      <c r="C14" s="5">
        <v>137.96</v>
      </c>
      <c r="D14" s="5">
        <v>506.12</v>
      </c>
      <c r="E14" s="28">
        <v>265.14</v>
      </c>
      <c r="F14" s="47">
        <v>127.19</v>
      </c>
      <c r="G14" s="48">
        <v>241.35</v>
      </c>
      <c r="H14" s="48">
        <v>63.65</v>
      </c>
      <c r="I14" s="49">
        <f>(F14/C14)-1</f>
        <v>-7.8066106117715361E-2</v>
      </c>
    </row>
    <row r="15" spans="1:10" ht="15.75" x14ac:dyDescent="0.25">
      <c r="A15" s="27">
        <v>3</v>
      </c>
      <c r="B15" s="4" t="s">
        <v>15</v>
      </c>
      <c r="C15" s="5">
        <v>96.940000000000012</v>
      </c>
      <c r="D15" s="5">
        <v>560.24240053248002</v>
      </c>
      <c r="E15" s="28">
        <v>319.26240053248</v>
      </c>
      <c r="F15" s="47">
        <v>90.02</v>
      </c>
      <c r="G15" s="48">
        <v>248.78</v>
      </c>
      <c r="H15" s="48">
        <v>71.08</v>
      </c>
      <c r="I15" s="49">
        <f t="shared" ref="I15:I23" si="0">(F15/C15)-1</f>
        <v>-7.1384361460697487E-2</v>
      </c>
    </row>
    <row r="16" spans="1:10" ht="15.75" x14ac:dyDescent="0.25">
      <c r="A16" s="27">
        <v>4</v>
      </c>
      <c r="B16" s="4" t="s">
        <v>16</v>
      </c>
      <c r="C16" s="5">
        <v>95.2</v>
      </c>
      <c r="D16" s="5">
        <v>605.37669481612386</v>
      </c>
      <c r="E16" s="28">
        <v>364.39669481612384</v>
      </c>
      <c r="F16" s="47">
        <v>81.77</v>
      </c>
      <c r="G16" s="48">
        <v>329.99</v>
      </c>
      <c r="H16" s="48">
        <v>152.84</v>
      </c>
      <c r="I16" s="49">
        <f t="shared" si="0"/>
        <v>-0.14107142857142863</v>
      </c>
    </row>
    <row r="17" spans="1:9" ht="15.75" x14ac:dyDescent="0.25">
      <c r="A17" s="27">
        <v>5</v>
      </c>
      <c r="B17" s="4" t="s">
        <v>5</v>
      </c>
      <c r="C17" s="5">
        <v>136.98999999999998</v>
      </c>
      <c r="D17" s="5">
        <v>519.19512654757955</v>
      </c>
      <c r="E17" s="28">
        <v>278.21512654757959</v>
      </c>
      <c r="F17" s="47">
        <v>131.86000000000001</v>
      </c>
      <c r="G17" s="48">
        <v>254.29</v>
      </c>
      <c r="H17" s="48">
        <v>76.59</v>
      </c>
      <c r="I17" s="49">
        <f t="shared" si="0"/>
        <v>-3.7447988904299345E-2</v>
      </c>
    </row>
    <row r="18" spans="1:9" ht="15.75" x14ac:dyDescent="0.25">
      <c r="A18" s="27">
        <v>6</v>
      </c>
      <c r="B18" s="4" t="s">
        <v>17</v>
      </c>
      <c r="C18" s="5">
        <v>113.08</v>
      </c>
      <c r="D18" s="5">
        <v>662.17969390100893</v>
      </c>
      <c r="E18" s="28">
        <v>421.19969390100891</v>
      </c>
      <c r="F18" s="47">
        <v>100.25</v>
      </c>
      <c r="G18" s="48">
        <v>322.94</v>
      </c>
      <c r="H18" s="48">
        <v>145.24</v>
      </c>
      <c r="I18" s="49">
        <f t="shared" si="0"/>
        <v>-0.11345949770074282</v>
      </c>
    </row>
    <row r="19" spans="1:9" ht="15.75" x14ac:dyDescent="0.25">
      <c r="A19" s="27">
        <v>7</v>
      </c>
      <c r="B19" s="4" t="s">
        <v>18</v>
      </c>
      <c r="C19" s="5">
        <v>131.82</v>
      </c>
      <c r="D19" s="5">
        <v>672.72222655092469</v>
      </c>
      <c r="E19" s="28">
        <v>431.74222655092473</v>
      </c>
      <c r="F19" s="47">
        <v>128.61000000000001</v>
      </c>
      <c r="G19" s="48">
        <v>493.17</v>
      </c>
      <c r="H19" s="48">
        <v>315.47000000000003</v>
      </c>
      <c r="I19" s="49">
        <f t="shared" si="0"/>
        <v>-2.4351388256713569E-2</v>
      </c>
    </row>
    <row r="20" spans="1:9" ht="15.75" x14ac:dyDescent="0.25">
      <c r="A20" s="27">
        <v>8</v>
      </c>
      <c r="B20" s="4" t="s">
        <v>19</v>
      </c>
      <c r="C20" s="5">
        <v>145.54</v>
      </c>
      <c r="D20" s="5">
        <v>497.05423112050175</v>
      </c>
      <c r="E20" s="28">
        <v>256.07423112050179</v>
      </c>
      <c r="F20" s="47">
        <v>131.08000000000001</v>
      </c>
      <c r="G20" s="48">
        <v>191</v>
      </c>
      <c r="H20" s="48">
        <v>13.3</v>
      </c>
      <c r="I20" s="49">
        <f t="shared" si="0"/>
        <v>-9.9354129448948614E-2</v>
      </c>
    </row>
    <row r="21" spans="1:9" ht="15.75" x14ac:dyDescent="0.25">
      <c r="A21" s="27">
        <v>9</v>
      </c>
      <c r="B21" s="4" t="s">
        <v>6</v>
      </c>
      <c r="C21" s="5">
        <v>105.57000000000001</v>
      </c>
      <c r="D21" s="5">
        <v>601.19230526317165</v>
      </c>
      <c r="E21" s="28">
        <v>360.21230526317163</v>
      </c>
      <c r="F21" s="47">
        <v>92.92</v>
      </c>
      <c r="G21" s="48">
        <v>508.92</v>
      </c>
      <c r="H21" s="48">
        <v>331.22</v>
      </c>
      <c r="I21" s="49">
        <f t="shared" si="0"/>
        <v>-0.11982570806100223</v>
      </c>
    </row>
    <row r="22" spans="1:9" ht="15.75" x14ac:dyDescent="0.25">
      <c r="A22" s="27">
        <v>10</v>
      </c>
      <c r="B22" s="4" t="s">
        <v>20</v>
      </c>
      <c r="C22" s="5">
        <v>115.94000000000001</v>
      </c>
      <c r="D22" s="5">
        <v>572.24882970015972</v>
      </c>
      <c r="E22" s="28">
        <v>331.2688297001597</v>
      </c>
      <c r="F22" s="47">
        <v>107.59</v>
      </c>
      <c r="G22" s="48">
        <v>469.11</v>
      </c>
      <c r="H22" s="48">
        <v>291.41000000000003</v>
      </c>
      <c r="I22" s="49">
        <f t="shared" si="0"/>
        <v>-7.2020010350181241E-2</v>
      </c>
    </row>
    <row r="23" spans="1:9" ht="16.5" thickBot="1" x14ac:dyDescent="0.3">
      <c r="A23" s="29">
        <v>11</v>
      </c>
      <c r="B23" s="30" t="s">
        <v>21</v>
      </c>
      <c r="C23" s="31">
        <v>104.19000000000001</v>
      </c>
      <c r="D23" s="31">
        <v>643.36744262721743</v>
      </c>
      <c r="E23" s="32">
        <v>402.38744262721747</v>
      </c>
      <c r="F23" s="50">
        <v>93.34</v>
      </c>
      <c r="G23" s="51">
        <v>460.45</v>
      </c>
      <c r="H23" s="51">
        <v>282.75</v>
      </c>
      <c r="I23" s="52">
        <f t="shared" si="0"/>
        <v>-0.10413667338516175</v>
      </c>
    </row>
    <row r="24" spans="1:9" ht="15.75" thickBot="1" x14ac:dyDescent="0.3">
      <c r="F24" s="71" t="s">
        <v>36</v>
      </c>
      <c r="G24" s="72"/>
      <c r="H24" s="72"/>
      <c r="I24" s="53">
        <f>AVERAGE(I13:I23)</f>
        <v>-8.4663438055530782E-2</v>
      </c>
    </row>
  </sheetData>
  <mergeCells count="12">
    <mergeCell ref="F24:H24"/>
    <mergeCell ref="H10:H12"/>
    <mergeCell ref="I10:I12"/>
    <mergeCell ref="F9:I9"/>
    <mergeCell ref="E10:E12"/>
    <mergeCell ref="A9:E9"/>
    <mergeCell ref="F10:F12"/>
    <mergeCell ref="G10:G12"/>
    <mergeCell ref="A10:A12"/>
    <mergeCell ref="B10:B12"/>
    <mergeCell ref="C10:C12"/>
    <mergeCell ref="D10:D12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Boyan Paunov</dc:creator>
  <cp:lastModifiedBy>Georgi Spasov</cp:lastModifiedBy>
  <cp:lastPrinted>2024-06-28T10:32:05Z</cp:lastPrinted>
  <dcterms:created xsi:type="dcterms:W3CDTF">2024-03-15T10:47:16Z</dcterms:created>
  <dcterms:modified xsi:type="dcterms:W3CDTF">2024-06-30T08:19:19Z</dcterms:modified>
</cp:coreProperties>
</file>